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TL-FILESTORE3\Shared2\2019 World Scout Jamboree\fees\"/>
    </mc:Choice>
  </mc:AlternateContent>
  <bookViews>
    <workbookView xWindow="0" yWindow="0" windowWidth="20160" windowHeight="9276" xr2:uid="{2C8C6ED2-C78E-4650-964A-FAD28E9E4ED2}"/>
  </bookViews>
  <sheets>
    <sheet name="WOSM A Calculator" sheetId="6" r:id="rId1"/>
    <sheet name="WOSM B Calculator" sheetId="5" r:id="rId2"/>
    <sheet name="WOSM C Calculator" sheetId="3" r:id="rId3"/>
    <sheet name="WOSM D Calculator" sheetId="4" r:id="rId4"/>
  </sheets>
  <definedNames>
    <definedName name="_xlnm.Print_Area" localSheetId="0">'WOSM A Calculator'!$A$1:$F$49</definedName>
    <definedName name="_xlnm.Print_Area" localSheetId="1">'WOSM B Calculator'!$A$1:$F$49</definedName>
    <definedName name="_xlnm.Print_Area" localSheetId="2">'WOSM C Calculator'!$A$1:$F$49</definedName>
    <definedName name="_xlnm.Print_Area" localSheetId="3">'WOSM D Calculator'!$A$1:$F$49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4" l="1"/>
  <c r="B21" i="4"/>
  <c r="F21" i="4"/>
  <c r="B21" i="6" l="1"/>
  <c r="B21" i="5" l="1"/>
  <c r="F45" i="6"/>
  <c r="F44" i="6"/>
  <c r="F39" i="6"/>
  <c r="F38" i="6"/>
  <c r="F33" i="6"/>
  <c r="F32" i="6"/>
  <c r="B45" i="6"/>
  <c r="B44" i="6"/>
  <c r="B39" i="6"/>
  <c r="B38" i="6"/>
  <c r="B33" i="6"/>
  <c r="B32" i="6"/>
  <c r="F44" i="5"/>
  <c r="F45" i="5"/>
  <c r="F39" i="5"/>
  <c r="F38" i="5"/>
  <c r="F40" i="5" s="1"/>
  <c r="F33" i="5"/>
  <c r="F34" i="5" s="1"/>
  <c r="F32" i="5"/>
  <c r="B45" i="5"/>
  <c r="B44" i="5"/>
  <c r="B39" i="5"/>
  <c r="B38" i="5"/>
  <c r="B33" i="5"/>
  <c r="B32" i="5"/>
  <c r="F28" i="6"/>
  <c r="F22" i="6"/>
  <c r="B22" i="6"/>
  <c r="F21" i="6"/>
  <c r="B15" i="6"/>
  <c r="B28" i="6" s="1"/>
  <c r="F28" i="5"/>
  <c r="F22" i="5"/>
  <c r="B22" i="5"/>
  <c r="F21" i="5"/>
  <c r="B15" i="5"/>
  <c r="B28" i="5" s="1"/>
  <c r="F45" i="4"/>
  <c r="F44" i="4"/>
  <c r="F39" i="4"/>
  <c r="F38" i="4"/>
  <c r="F33" i="4"/>
  <c r="F32" i="4"/>
  <c r="B45" i="4"/>
  <c r="B44" i="4"/>
  <c r="B39" i="4"/>
  <c r="B38" i="4"/>
  <c r="B33" i="4"/>
  <c r="B32" i="4"/>
  <c r="B26" i="4"/>
  <c r="F28" i="4"/>
  <c r="F22" i="4"/>
  <c r="B23" i="4"/>
  <c r="B15" i="4"/>
  <c r="B28" i="4" l="1"/>
  <c r="F34" i="6"/>
  <c r="F40" i="6"/>
  <c r="B46" i="6"/>
  <c r="F46" i="5"/>
  <c r="F49" i="5" s="1"/>
  <c r="F46" i="6"/>
  <c r="B40" i="6"/>
  <c r="B34" i="6"/>
  <c r="F23" i="6"/>
  <c r="B23" i="6"/>
  <c r="B46" i="5"/>
  <c r="B40" i="5"/>
  <c r="B34" i="5"/>
  <c r="F23" i="5"/>
  <c r="B23" i="5"/>
  <c r="F40" i="4"/>
  <c r="F46" i="4"/>
  <c r="F34" i="4"/>
  <c r="B46" i="4"/>
  <c r="B40" i="4"/>
  <c r="B34" i="4"/>
  <c r="F23" i="4"/>
  <c r="F22" i="3"/>
  <c r="F21" i="3"/>
  <c r="B22" i="3"/>
  <c r="B21" i="3"/>
  <c r="F45" i="3"/>
  <c r="B45" i="3"/>
  <c r="F44" i="3"/>
  <c r="F46" i="3" s="1"/>
  <c r="B44" i="3"/>
  <c r="F39" i="3"/>
  <c r="B39" i="3"/>
  <c r="F38" i="3"/>
  <c r="F40" i="3" s="1"/>
  <c r="B38" i="3"/>
  <c r="F33" i="3"/>
  <c r="B33" i="3"/>
  <c r="F32" i="3"/>
  <c r="F34" i="3" s="1"/>
  <c r="B32" i="3"/>
  <c r="F28" i="3"/>
  <c r="B15" i="3"/>
  <c r="B28" i="3" s="1"/>
  <c r="F23" i="3" l="1"/>
  <c r="B40" i="3"/>
  <c r="B46" i="3"/>
  <c r="B34" i="3"/>
  <c r="F49" i="6"/>
  <c r="B49" i="6"/>
  <c r="B49" i="5"/>
  <c r="B49" i="4"/>
  <c r="F49" i="4"/>
  <c r="B23" i="3"/>
  <c r="F49" i="3"/>
  <c r="B49" i="3" l="1"/>
</calcChain>
</file>

<file path=xl/sharedStrings.xml><?xml version="1.0" encoding="utf-8"?>
<sst xmlns="http://schemas.openxmlformats.org/spreadsheetml/2006/main" count="244" uniqueCount="38">
  <si>
    <t>Adult, Youth, CMT</t>
  </si>
  <si>
    <t>IST</t>
  </si>
  <si>
    <t>Total Participants, Confirmed Allocation</t>
  </si>
  <si>
    <t>Total Early Discount payment from NSO, 31 Dec 2017</t>
  </si>
  <si>
    <t>Payment #1, due 31 Mar 2018</t>
  </si>
  <si>
    <t>Number of Attendees</t>
  </si>
  <si>
    <t>Payment amount per person due 31 December 2017 to secure Early Discount</t>
  </si>
  <si>
    <t>Payment #2, due 30 Sep 2018</t>
  </si>
  <si>
    <t>Total Due</t>
  </si>
  <si>
    <t>FINAL payment, due 31 Mar 2019</t>
  </si>
  <si>
    <t>Total Installments Paid by NSO</t>
  </si>
  <si>
    <t>Early Discount Scenario</t>
  </si>
  <si>
    <t>Total WSJ Fees due from NSO</t>
  </si>
  <si>
    <t>Installment Calculations</t>
  </si>
  <si>
    <t>FULL FEE Scenario</t>
  </si>
  <si>
    <t>Early Discount deposit</t>
  </si>
  <si>
    <t>Total Attendance Cost, w/Early Discount</t>
  </si>
  <si>
    <t>Total Attendance Cost, Full Fee</t>
  </si>
  <si>
    <t>All Fees to be paid in USD</t>
  </si>
  <si>
    <t>Total amount due, IST</t>
  </si>
  <si>
    <t>Total amount due, Y/A/CMT</t>
  </si>
  <si>
    <t>Adult, Youth, CMT (enter data)</t>
  </si>
  <si>
    <t>IST (enter data)</t>
  </si>
  <si>
    <t>WOSM A Calculator</t>
  </si>
  <si>
    <t>WOSM B Calculator</t>
  </si>
  <si>
    <t>WOSM C Calculator</t>
  </si>
  <si>
    <t>WOSM D Calculator</t>
  </si>
  <si>
    <t>Total of Adult, Youth, CMT</t>
  </si>
  <si>
    <t>Total of IST</t>
  </si>
  <si>
    <t>Payment Due, Early Discount</t>
  </si>
  <si>
    <t>Payment Due, Full Fee</t>
  </si>
  <si>
    <r>
      <t xml:space="preserve">Enter the number of adult, youth, and CMT attendees in the </t>
    </r>
    <r>
      <rPr>
        <b/>
        <sz val="11"/>
        <color rgb="FFFFFF00"/>
        <rFont val="Calibri"/>
        <family val="2"/>
        <scheme val="minor"/>
      </rPr>
      <t>YELLOW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box</t>
    </r>
  </si>
  <si>
    <r>
      <t xml:space="preserve">Enter the number of IST attendees in the </t>
    </r>
    <r>
      <rPr>
        <b/>
        <sz val="11"/>
        <color rgb="FFFFC000"/>
        <rFont val="Calibri"/>
        <family val="2"/>
        <scheme val="minor"/>
      </rPr>
      <t>ORANGE</t>
    </r>
    <r>
      <rPr>
        <sz val="11"/>
        <color theme="1"/>
        <rFont val="Calibri"/>
        <family val="2"/>
        <scheme val="minor"/>
      </rPr>
      <t xml:space="preserve"> box</t>
    </r>
  </si>
  <si>
    <t>Enter below</t>
  </si>
  <si>
    <t>Calculated below</t>
  </si>
  <si>
    <r>
      <t>Fee payment amounts will calculate automatically in</t>
    </r>
    <r>
      <rPr>
        <sz val="11"/>
        <color rgb="FF92D050"/>
        <rFont val="Calibri"/>
        <family val="2"/>
        <scheme val="minor"/>
      </rPr>
      <t xml:space="preserve"> </t>
    </r>
    <r>
      <rPr>
        <b/>
        <sz val="11"/>
        <color rgb="FF92D050"/>
        <rFont val="Calibri"/>
        <family val="2"/>
        <scheme val="minor"/>
      </rPr>
      <t>GREEN (Early Discount Rate)</t>
    </r>
    <r>
      <rPr>
        <sz val="11"/>
        <color theme="1"/>
        <rFont val="Calibri"/>
        <family val="2"/>
        <scheme val="minor"/>
      </rPr>
      <t xml:space="preserve"> or</t>
    </r>
    <r>
      <rPr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>BLUE (Full Fee Rate)</t>
    </r>
    <r>
      <rPr>
        <sz val="11"/>
        <color rgb="FF00B0F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boxes</t>
    </r>
  </si>
  <si>
    <r>
      <t>Fee payment amounts will calculate automatically in</t>
    </r>
    <r>
      <rPr>
        <sz val="11"/>
        <color rgb="FF92D050"/>
        <rFont val="Calibri"/>
        <family val="2"/>
        <scheme val="minor"/>
      </rPr>
      <t xml:space="preserve"> </t>
    </r>
    <r>
      <rPr>
        <b/>
        <sz val="11"/>
        <color rgb="FF92D050"/>
        <rFont val="Calibri"/>
        <family val="2"/>
        <scheme val="minor"/>
      </rPr>
      <t>GREEN (Early Discount Rate)</t>
    </r>
    <r>
      <rPr>
        <sz val="11"/>
        <color theme="1"/>
        <rFont val="Calibri"/>
        <family val="2"/>
        <scheme val="minor"/>
      </rPr>
      <t xml:space="preserve"> or</t>
    </r>
    <r>
      <rPr>
        <sz val="11"/>
        <color rgb="FF00B0F0"/>
        <rFont val="Calibri"/>
        <family val="2"/>
        <scheme val="minor"/>
      </rPr>
      <t xml:space="preserve"> </t>
    </r>
    <r>
      <rPr>
        <b/>
        <sz val="11"/>
        <color rgb="FF00B0F0"/>
        <rFont val="Calibri"/>
        <family val="2"/>
        <scheme val="minor"/>
      </rPr>
      <t xml:space="preserve">BLUE (Full Fee Rate) </t>
    </r>
    <r>
      <rPr>
        <sz val="11"/>
        <rFont val="Calibri"/>
        <family val="2"/>
        <scheme val="minor"/>
      </rPr>
      <t>boxes</t>
    </r>
  </si>
  <si>
    <t>The amount credited to an NSO's outstanding balance will be the NET of any bank charges applied by your bank and our bank upon receipt of the wire transfer.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</si>
</sst>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wrapText="1"/>
    </xf>
    <xf numFmtId="0" fontId="0" fillId="0" borderId="1" xfId="0" applyFont="1" applyBorder="1" applyAlignment="1" applyProtection="1">
      <alignment wrapText="1"/>
    </xf>
    <xf numFmtId="5" fontId="2" fillId="0" borderId="1" xfId="1" applyNumberFormat="1" applyFont="1" applyBorder="1" applyAlignment="1" applyProtection="1">
      <alignment wrapText="1"/>
    </xf>
    <xf numFmtId="164" fontId="2" fillId="0" borderId="1" xfId="0" applyNumberFormat="1" applyFont="1" applyBorder="1" applyAlignment="1" applyProtection="1">
      <alignment wrapText="1"/>
    </xf>
    <xf numFmtId="6" fontId="1" fillId="0" borderId="1" xfId="0" applyNumberFormat="1" applyFont="1" applyBorder="1" applyAlignment="1" applyProtection="1">
      <alignment wrapText="1"/>
    </xf>
    <xf numFmtId="5" fontId="1" fillId="0" borderId="1" xfId="1" applyNumberFormat="1" applyFont="1" applyBorder="1" applyAlignment="1" applyProtection="1">
      <alignment wrapText="1"/>
    </xf>
    <xf numFmtId="164" fontId="1" fillId="0" borderId="1" xfId="1" applyNumberFormat="1" applyFont="1" applyBorder="1" applyAlignment="1" applyProtection="1">
      <alignment wrapText="1"/>
    </xf>
    <xf numFmtId="0" fontId="0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4" borderId="1" xfId="0" applyFont="1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wrapText="1"/>
      <protection locked="0"/>
    </xf>
    <xf numFmtId="0" fontId="0" fillId="5" borderId="1" xfId="0" applyFont="1" applyFill="1" applyBorder="1" applyAlignment="1" applyProtection="1">
      <alignment wrapText="1"/>
    </xf>
    <xf numFmtId="0" fontId="2" fillId="5" borderId="1" xfId="0" applyFont="1" applyFill="1" applyBorder="1" applyAlignment="1" applyProtection="1">
      <alignment wrapText="1"/>
    </xf>
    <xf numFmtId="164" fontId="2" fillId="6" borderId="1" xfId="0" applyNumberFormat="1" applyFont="1" applyFill="1" applyBorder="1" applyAlignment="1" applyProtection="1">
      <alignment wrapText="1"/>
    </xf>
    <xf numFmtId="6" fontId="1" fillId="6" borderId="1" xfId="0" applyNumberFormat="1" applyFont="1" applyFill="1" applyBorder="1" applyAlignment="1" applyProtection="1">
      <alignment wrapText="1"/>
    </xf>
    <xf numFmtId="5" fontId="1" fillId="6" borderId="1" xfId="1" applyNumberFormat="1" applyFont="1" applyFill="1" applyBorder="1" applyAlignment="1" applyProtection="1">
      <alignment wrapText="1"/>
    </xf>
    <xf numFmtId="164" fontId="1" fillId="6" borderId="1" xfId="1" applyNumberFormat="1" applyFont="1" applyFill="1" applyBorder="1" applyAlignment="1" applyProtection="1">
      <alignment wrapText="1"/>
    </xf>
    <xf numFmtId="164" fontId="2" fillId="3" borderId="1" xfId="0" applyNumberFormat="1" applyFont="1" applyFill="1" applyBorder="1" applyAlignment="1" applyProtection="1">
      <alignment wrapText="1"/>
    </xf>
    <xf numFmtId="6" fontId="1" fillId="3" borderId="1" xfId="0" applyNumberFormat="1" applyFont="1" applyFill="1" applyBorder="1" applyAlignment="1" applyProtection="1">
      <alignment wrapText="1"/>
    </xf>
    <xf numFmtId="5" fontId="1" fillId="3" borderId="1" xfId="1" applyNumberFormat="1" applyFont="1" applyFill="1" applyBorder="1" applyAlignment="1" applyProtection="1">
      <alignment wrapText="1"/>
    </xf>
    <xf numFmtId="164" fontId="1" fillId="3" borderId="1" xfId="1" applyNumberFormat="1" applyFont="1" applyFill="1" applyBorder="1" applyAlignment="1" applyProtection="1">
      <alignment wrapText="1"/>
    </xf>
    <xf numFmtId="0" fontId="0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 applyProtection="1">
      <alignment wrapText="1"/>
    </xf>
    <xf numFmtId="0" fontId="0" fillId="2" borderId="0" xfId="0" applyFont="1" applyFill="1" applyAlignment="1" applyProtection="1">
      <alignment wrapText="1"/>
    </xf>
    <xf numFmtId="0" fontId="0" fillId="4" borderId="0" xfId="0" applyFont="1" applyFill="1" applyAlignment="1" applyProtection="1">
      <alignment wrapText="1"/>
    </xf>
    <xf numFmtId="0" fontId="0" fillId="0" borderId="0" xfId="0" applyFont="1" applyFill="1" applyAlignment="1" applyProtection="1">
      <alignment wrapText="1"/>
    </xf>
    <xf numFmtId="0" fontId="0" fillId="3" borderId="0" xfId="0" applyFont="1" applyFill="1" applyAlignment="1" applyProtection="1">
      <alignment wrapText="1"/>
    </xf>
    <xf numFmtId="0" fontId="0" fillId="6" borderId="0" xfId="0" applyFont="1" applyFill="1" applyAlignment="1" applyProtection="1">
      <alignment wrapText="1"/>
    </xf>
    <xf numFmtId="0" fontId="1" fillId="0" borderId="2" xfId="0" applyFont="1" applyBorder="1" applyAlignment="1" applyProtection="1">
      <alignment horizontal="center" wrapText="1"/>
    </xf>
    <xf numFmtId="0" fontId="0" fillId="0" borderId="3" xfId="0" applyBorder="1" applyAlignment="1" applyProtection="1">
      <alignment horizontal="center" wrapText="1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1" fillId="0" borderId="3" xfId="0" applyFont="1" applyBorder="1" applyAlignment="1" applyProtection="1">
      <alignment horizontal="center" wrapText="1"/>
    </xf>
    <xf numFmtId="0" fontId="0" fillId="2" borderId="1" xfId="0" applyFont="1" applyFill="1" applyBorder="1" applyAlignment="1" applyProtection="1">
      <alignment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vertical="top" wrapText="1"/>
    </xf>
    <xf numFmtId="0" fontId="0" fillId="2" borderId="1" xfId="0" applyFill="1" applyBorder="1" applyAlignment="1">
      <alignment vertical="top" wrapText="1"/>
    </xf>
    <xf numFmtId="0" fontId="2" fillId="2" borderId="1" xfId="0" applyFont="1" applyFill="1" applyBorder="1" applyAlignment="1" applyProtection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513D-90E7-4372-8671-DA60886F7A31}">
  <sheetPr>
    <pageSetUpPr fitToPage="1"/>
  </sheetPr>
  <dimension ref="A1:F52"/>
  <sheetViews>
    <sheetView tabSelected="1" topLeftCell="A13" zoomScaleNormal="100" workbookViewId="0">
      <selection activeCell="B13" sqref="B13"/>
    </sheetView>
  </sheetViews>
  <sheetFormatPr defaultRowHeight="14.4" x14ac:dyDescent="0.3"/>
  <cols>
    <col min="1" max="1" width="26.77734375" style="2" customWidth="1"/>
    <col min="2" max="2" width="13.77734375" style="2" customWidth="1"/>
    <col min="3" max="3" width="13.21875" style="2" customWidth="1"/>
    <col min="4" max="4" width="10.77734375" style="2" customWidth="1"/>
    <col min="5" max="5" width="26.77734375" style="2" customWidth="1"/>
    <col min="6" max="6" width="13.77734375" style="2" customWidth="1"/>
    <col min="7" max="16384" width="8.88671875" style="2"/>
  </cols>
  <sheetData>
    <row r="1" spans="1:5" x14ac:dyDescent="0.3">
      <c r="A1" s="34" t="s">
        <v>31</v>
      </c>
      <c r="B1" s="35"/>
      <c r="C1" s="35"/>
      <c r="D1" s="35"/>
    </row>
    <row r="2" spans="1:5" x14ac:dyDescent="0.3">
      <c r="A2" s="34" t="s">
        <v>32</v>
      </c>
      <c r="B2" s="35"/>
      <c r="C2" s="35"/>
    </row>
    <row r="3" spans="1:5" ht="28.8" customHeight="1" x14ac:dyDescent="0.3">
      <c r="A3" s="34" t="s">
        <v>35</v>
      </c>
      <c r="B3" s="35"/>
      <c r="C3" s="35"/>
    </row>
    <row r="4" spans="1:5" x14ac:dyDescent="0.3">
      <c r="A4" s="1"/>
    </row>
    <row r="5" spans="1:5" x14ac:dyDescent="0.3">
      <c r="A5" s="27" t="s">
        <v>27</v>
      </c>
      <c r="B5" s="1" t="s">
        <v>33</v>
      </c>
    </row>
    <row r="6" spans="1:5" x14ac:dyDescent="0.3">
      <c r="A6" s="28" t="s">
        <v>28</v>
      </c>
      <c r="B6" s="1" t="s">
        <v>33</v>
      </c>
    </row>
    <row r="7" spans="1:5" x14ac:dyDescent="0.3">
      <c r="A7" s="29"/>
    </row>
    <row r="8" spans="1:5" x14ac:dyDescent="0.3">
      <c r="A8" s="30" t="s">
        <v>29</v>
      </c>
      <c r="B8" s="34" t="s">
        <v>34</v>
      </c>
      <c r="C8" s="35"/>
    </row>
    <row r="9" spans="1:5" x14ac:dyDescent="0.3">
      <c r="A9" s="31" t="s">
        <v>30</v>
      </c>
      <c r="B9" s="34" t="s">
        <v>34</v>
      </c>
      <c r="C9" s="35"/>
    </row>
    <row r="11" spans="1:5" x14ac:dyDescent="0.3">
      <c r="A11" s="3" t="s">
        <v>18</v>
      </c>
      <c r="B11" s="3"/>
      <c r="C11" s="32" t="s">
        <v>23</v>
      </c>
      <c r="D11" s="33"/>
      <c r="E11" s="4"/>
    </row>
    <row r="12" spans="1:5" ht="57.6" x14ac:dyDescent="0.3">
      <c r="A12" s="25" t="s">
        <v>5</v>
      </c>
      <c r="B12" s="26"/>
      <c r="C12" s="5" t="s">
        <v>16</v>
      </c>
      <c r="D12" s="5" t="s">
        <v>15</v>
      </c>
      <c r="E12" s="5" t="s">
        <v>17</v>
      </c>
    </row>
    <row r="13" spans="1:5" x14ac:dyDescent="0.3">
      <c r="A13" s="11" t="s">
        <v>21</v>
      </c>
      <c r="B13" s="12">
        <v>85</v>
      </c>
      <c r="C13" s="6">
        <v>304</v>
      </c>
      <c r="D13" s="7">
        <v>55</v>
      </c>
      <c r="E13" s="7">
        <v>319</v>
      </c>
    </row>
    <row r="14" spans="1:5" x14ac:dyDescent="0.3">
      <c r="A14" s="13" t="s">
        <v>22</v>
      </c>
      <c r="B14" s="14">
        <v>15</v>
      </c>
      <c r="C14" s="6">
        <v>280</v>
      </c>
      <c r="D14" s="7">
        <v>55</v>
      </c>
      <c r="E14" s="7">
        <v>294</v>
      </c>
    </row>
    <row r="15" spans="1:5" ht="28.8" x14ac:dyDescent="0.3">
      <c r="A15" s="5" t="s">
        <v>2</v>
      </c>
      <c r="B15" s="5">
        <f>SUM(B13:B14)</f>
        <v>100</v>
      </c>
      <c r="C15" s="4"/>
      <c r="D15" s="4"/>
      <c r="E15" s="4"/>
    </row>
    <row r="16" spans="1:5" x14ac:dyDescent="0.3">
      <c r="A16" s="1"/>
      <c r="B16" s="1"/>
    </row>
    <row r="17" spans="1:6" x14ac:dyDescent="0.3">
      <c r="A17" s="1"/>
      <c r="B17" s="1"/>
    </row>
    <row r="19" spans="1:6" x14ac:dyDescent="0.3">
      <c r="A19" s="3" t="s">
        <v>11</v>
      </c>
      <c r="B19" s="4"/>
      <c r="E19" s="3" t="s">
        <v>14</v>
      </c>
      <c r="F19" s="4"/>
    </row>
    <row r="20" spans="1:6" x14ac:dyDescent="0.3">
      <c r="A20" s="3"/>
      <c r="B20" s="4"/>
      <c r="E20" s="3"/>
      <c r="F20" s="4"/>
    </row>
    <row r="21" spans="1:6" ht="14.4" customHeight="1" x14ac:dyDescent="0.3">
      <c r="A21" s="5" t="s">
        <v>20</v>
      </c>
      <c r="B21" s="7">
        <f>B13*C13</f>
        <v>25840</v>
      </c>
      <c r="E21" s="5" t="s">
        <v>20</v>
      </c>
      <c r="F21" s="7">
        <f>B13*E13</f>
        <v>27115</v>
      </c>
    </row>
    <row r="22" spans="1:6" ht="14.4" customHeight="1" x14ac:dyDescent="0.3">
      <c r="A22" s="5" t="s">
        <v>19</v>
      </c>
      <c r="B22" s="7">
        <f>B14*C14</f>
        <v>4200</v>
      </c>
      <c r="E22" s="5" t="s">
        <v>19</v>
      </c>
      <c r="F22" s="7">
        <f>B14*E14</f>
        <v>4410</v>
      </c>
    </row>
    <row r="23" spans="1:6" ht="14.4" customHeight="1" x14ac:dyDescent="0.3">
      <c r="A23" s="5" t="s">
        <v>12</v>
      </c>
      <c r="B23" s="21">
        <f>SUM(B21:B22)</f>
        <v>30040</v>
      </c>
      <c r="E23" s="5" t="s">
        <v>12</v>
      </c>
      <c r="F23" s="17">
        <f>SUM(F21:F22)</f>
        <v>31525</v>
      </c>
    </row>
    <row r="24" spans="1:6" ht="14.4" customHeight="1" x14ac:dyDescent="0.3">
      <c r="A24" s="3"/>
      <c r="B24" s="4"/>
      <c r="E24" s="3"/>
      <c r="F24" s="4"/>
    </row>
    <row r="25" spans="1:6" ht="14.4" customHeight="1" x14ac:dyDescent="0.3">
      <c r="A25" s="3" t="s">
        <v>13</v>
      </c>
      <c r="B25" s="4"/>
      <c r="E25" s="3" t="s">
        <v>13</v>
      </c>
      <c r="F25" s="4"/>
    </row>
    <row r="26" spans="1:6" ht="43.2" x14ac:dyDescent="0.3">
      <c r="A26" s="5" t="s">
        <v>6</v>
      </c>
      <c r="B26" s="8">
        <v>55</v>
      </c>
      <c r="E26" s="5" t="s">
        <v>6</v>
      </c>
      <c r="F26" s="8">
        <v>0</v>
      </c>
    </row>
    <row r="27" spans="1:6" ht="14.4" customHeight="1" x14ac:dyDescent="0.3">
      <c r="A27" s="4"/>
      <c r="B27" s="4"/>
      <c r="E27" s="4"/>
      <c r="F27" s="4"/>
    </row>
    <row r="28" spans="1:6" ht="14.4" customHeight="1" x14ac:dyDescent="0.3">
      <c r="A28" s="3" t="s">
        <v>3</v>
      </c>
      <c r="B28" s="22">
        <f>B15*B26</f>
        <v>5500</v>
      </c>
      <c r="E28" s="3" t="s">
        <v>3</v>
      </c>
      <c r="F28" s="18">
        <f>F15*F26</f>
        <v>0</v>
      </c>
    </row>
    <row r="29" spans="1:6" ht="14.4" customHeight="1" x14ac:dyDescent="0.3">
      <c r="A29" s="4"/>
      <c r="B29" s="4"/>
      <c r="E29" s="4"/>
      <c r="F29" s="4"/>
    </row>
    <row r="30" spans="1:6" ht="14.4" customHeight="1" x14ac:dyDescent="0.3">
      <c r="A30" s="4"/>
      <c r="B30" s="4"/>
      <c r="E30" s="4"/>
      <c r="F30" s="4"/>
    </row>
    <row r="31" spans="1:6" ht="14.4" customHeight="1" x14ac:dyDescent="0.3">
      <c r="A31" s="3" t="s">
        <v>4</v>
      </c>
      <c r="B31" s="4"/>
      <c r="E31" s="3" t="s">
        <v>4</v>
      </c>
      <c r="F31" s="4"/>
    </row>
    <row r="32" spans="1:6" ht="14.4" customHeight="1" x14ac:dyDescent="0.3">
      <c r="A32" s="5" t="s">
        <v>0</v>
      </c>
      <c r="B32" s="9">
        <f>B13*122</f>
        <v>10370</v>
      </c>
      <c r="E32" s="5" t="s">
        <v>0</v>
      </c>
      <c r="F32" s="9">
        <f>B13*126</f>
        <v>10710</v>
      </c>
    </row>
    <row r="33" spans="1:6" ht="14.4" customHeight="1" x14ac:dyDescent="0.3">
      <c r="A33" s="5" t="s">
        <v>1</v>
      </c>
      <c r="B33" s="9">
        <f>B14*112</f>
        <v>1680</v>
      </c>
      <c r="E33" s="5" t="s">
        <v>1</v>
      </c>
      <c r="F33" s="9">
        <f>B14*118</f>
        <v>1770</v>
      </c>
    </row>
    <row r="34" spans="1:6" ht="14.4" customHeight="1" x14ac:dyDescent="0.3">
      <c r="A34" s="5" t="s">
        <v>8</v>
      </c>
      <c r="B34" s="23">
        <f>SUM(B32:B33)</f>
        <v>12050</v>
      </c>
      <c r="E34" s="5" t="s">
        <v>8</v>
      </c>
      <c r="F34" s="19">
        <f>SUM(F32:F33)</f>
        <v>12480</v>
      </c>
    </row>
    <row r="35" spans="1:6" ht="14.4" customHeight="1" x14ac:dyDescent="0.3">
      <c r="A35" s="4"/>
      <c r="B35" s="4"/>
      <c r="E35" s="4"/>
      <c r="F35" s="4"/>
    </row>
    <row r="36" spans="1:6" ht="14.4" customHeight="1" x14ac:dyDescent="0.3">
      <c r="A36" s="4"/>
      <c r="B36" s="4"/>
      <c r="E36" s="4"/>
      <c r="F36" s="4"/>
    </row>
    <row r="37" spans="1:6" ht="14.4" customHeight="1" x14ac:dyDescent="0.3">
      <c r="A37" s="3" t="s">
        <v>7</v>
      </c>
      <c r="B37" s="4"/>
      <c r="E37" s="3" t="s">
        <v>7</v>
      </c>
      <c r="F37" s="4"/>
    </row>
    <row r="38" spans="1:6" ht="14.4" customHeight="1" x14ac:dyDescent="0.3">
      <c r="A38" s="5" t="s">
        <v>0</v>
      </c>
      <c r="B38" s="10">
        <f>B13*122</f>
        <v>10370</v>
      </c>
      <c r="E38" s="5" t="s">
        <v>0</v>
      </c>
      <c r="F38" s="10">
        <f>B13*128</f>
        <v>10880</v>
      </c>
    </row>
    <row r="39" spans="1:6" ht="14.4" customHeight="1" x14ac:dyDescent="0.3">
      <c r="A39" s="5" t="s">
        <v>1</v>
      </c>
      <c r="B39" s="10">
        <f>B14*112</f>
        <v>1680</v>
      </c>
      <c r="E39" s="5" t="s">
        <v>1</v>
      </c>
      <c r="F39" s="10">
        <f>B14*118</f>
        <v>1770</v>
      </c>
    </row>
    <row r="40" spans="1:6" ht="14.4" customHeight="1" x14ac:dyDescent="0.3">
      <c r="A40" s="3" t="s">
        <v>8</v>
      </c>
      <c r="B40" s="24">
        <f>SUM(B38:B39)</f>
        <v>12050</v>
      </c>
      <c r="E40" s="3" t="s">
        <v>8</v>
      </c>
      <c r="F40" s="20">
        <f>SUM(F38:F39)</f>
        <v>12650</v>
      </c>
    </row>
    <row r="41" spans="1:6" ht="14.4" customHeight="1" x14ac:dyDescent="0.3">
      <c r="A41" s="4"/>
      <c r="B41" s="4"/>
      <c r="E41" s="4"/>
      <c r="F41" s="4"/>
    </row>
    <row r="42" spans="1:6" ht="14.4" customHeight="1" x14ac:dyDescent="0.3">
      <c r="A42" s="4"/>
      <c r="B42" s="4"/>
      <c r="E42" s="4"/>
      <c r="F42" s="4"/>
    </row>
    <row r="43" spans="1:6" ht="14.4" customHeight="1" x14ac:dyDescent="0.3">
      <c r="A43" s="3" t="s">
        <v>9</v>
      </c>
      <c r="B43" s="4"/>
      <c r="E43" s="3" t="s">
        <v>9</v>
      </c>
      <c r="F43" s="4"/>
    </row>
    <row r="44" spans="1:6" ht="14.4" customHeight="1" x14ac:dyDescent="0.3">
      <c r="A44" s="5" t="s">
        <v>0</v>
      </c>
      <c r="B44" s="10">
        <f>B13*5</f>
        <v>425</v>
      </c>
      <c r="E44" s="5" t="s">
        <v>0</v>
      </c>
      <c r="F44" s="10">
        <f>B13*65</f>
        <v>5525</v>
      </c>
    </row>
    <row r="45" spans="1:6" ht="14.4" customHeight="1" x14ac:dyDescent="0.3">
      <c r="A45" s="5" t="s">
        <v>1</v>
      </c>
      <c r="B45" s="10">
        <f>B14*1</f>
        <v>15</v>
      </c>
      <c r="E45" s="5" t="s">
        <v>1</v>
      </c>
      <c r="F45" s="10">
        <f>B14*58</f>
        <v>870</v>
      </c>
    </row>
    <row r="46" spans="1:6" ht="14.4" customHeight="1" x14ac:dyDescent="0.3">
      <c r="A46" s="3" t="s">
        <v>8</v>
      </c>
      <c r="B46" s="24">
        <f>SUM(B44:B45)</f>
        <v>440</v>
      </c>
      <c r="E46" s="3" t="s">
        <v>8</v>
      </c>
      <c r="F46" s="20">
        <f>SUM(F44:F45)</f>
        <v>6395</v>
      </c>
    </row>
    <row r="47" spans="1:6" ht="14.4" customHeight="1" x14ac:dyDescent="0.3">
      <c r="A47" s="4"/>
      <c r="B47" s="4"/>
      <c r="E47" s="4"/>
      <c r="F47" s="4"/>
    </row>
    <row r="48" spans="1:6" ht="14.4" customHeight="1" x14ac:dyDescent="0.3">
      <c r="A48" s="4"/>
      <c r="B48" s="4"/>
      <c r="E48" s="4"/>
      <c r="F48" s="4"/>
    </row>
    <row r="49" spans="1:6" ht="14.4" customHeight="1" x14ac:dyDescent="0.3">
      <c r="A49" s="5" t="s">
        <v>10</v>
      </c>
      <c r="B49" s="7">
        <f>B46+B40+B34+B28</f>
        <v>30040</v>
      </c>
      <c r="E49" s="5" t="s">
        <v>10</v>
      </c>
      <c r="F49" s="7">
        <f>F46+F40+F34+F28</f>
        <v>31525</v>
      </c>
    </row>
    <row r="52" spans="1:6" ht="29.4" customHeight="1" x14ac:dyDescent="0.3">
      <c r="B52" s="37" t="s">
        <v>37</v>
      </c>
      <c r="C52" s="38"/>
      <c r="D52" s="38"/>
      <c r="E52" s="38"/>
      <c r="F52" s="38"/>
    </row>
  </sheetData>
  <sheetProtection algorithmName="SHA-512" hashValue="/3wBZJf4wTNylNMREnPkO3/Vn6MGUjAbSBbvqcvrTj/DqocNmVS1MDv7nz0MfI+ImTYtAljOkkjx/LU+63dQjg==" saltValue="ESEbIQuXxXLhm8IJAk0U9Q==" spinCount="100000" sheet="1" selectLockedCells="1"/>
  <mergeCells count="7">
    <mergeCell ref="B52:F52"/>
    <mergeCell ref="C11:D11"/>
    <mergeCell ref="A1:D1"/>
    <mergeCell ref="A2:C2"/>
    <mergeCell ref="A3:C3"/>
    <mergeCell ref="B8:C8"/>
    <mergeCell ref="B9:C9"/>
  </mergeCells>
  <printOptions horizontalCentered="1"/>
  <pageMargins left="0.25" right="0.25" top="1.1000000000000001" bottom="0.5" header="0.5" footer="0.3"/>
  <pageSetup scale="83" orientation="portrait" r:id="rId1"/>
  <headerFooter>
    <oddHeader>&amp;C&amp;"-,Bold"&amp;16 24th World Scout Jamboree
Fee Calculator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B45C0-5908-44A0-B3B9-FC55A5F51EDE}">
  <sheetPr>
    <pageSetUpPr fitToPage="1"/>
  </sheetPr>
  <dimension ref="A1:F52"/>
  <sheetViews>
    <sheetView topLeftCell="A7" zoomScaleNormal="100" workbookViewId="0">
      <selection activeCell="B13" sqref="B13"/>
    </sheetView>
  </sheetViews>
  <sheetFormatPr defaultRowHeight="14.4" x14ac:dyDescent="0.3"/>
  <cols>
    <col min="1" max="1" width="26.77734375" style="2" customWidth="1"/>
    <col min="2" max="2" width="13.77734375" style="2" customWidth="1"/>
    <col min="3" max="3" width="13.21875" style="2" customWidth="1"/>
    <col min="4" max="4" width="10.77734375" style="2" customWidth="1"/>
    <col min="5" max="5" width="26.77734375" style="2" customWidth="1"/>
    <col min="6" max="6" width="13.77734375" style="2" customWidth="1"/>
    <col min="7" max="16384" width="8.88671875" style="2"/>
  </cols>
  <sheetData>
    <row r="1" spans="1:5" x14ac:dyDescent="0.3">
      <c r="A1" s="34" t="s">
        <v>31</v>
      </c>
      <c r="B1" s="35"/>
      <c r="C1" s="35"/>
      <c r="D1" s="35"/>
    </row>
    <row r="2" spans="1:5" x14ac:dyDescent="0.3">
      <c r="A2" s="34" t="s">
        <v>32</v>
      </c>
      <c r="B2" s="35"/>
      <c r="C2" s="35"/>
    </row>
    <row r="3" spans="1:5" ht="28.8" customHeight="1" x14ac:dyDescent="0.3">
      <c r="A3" s="34" t="s">
        <v>36</v>
      </c>
      <c r="B3" s="35"/>
      <c r="C3" s="35"/>
    </row>
    <row r="4" spans="1:5" x14ac:dyDescent="0.3">
      <c r="A4" s="1"/>
    </row>
    <row r="5" spans="1:5" x14ac:dyDescent="0.3">
      <c r="A5" s="27" t="s">
        <v>27</v>
      </c>
      <c r="B5" s="1" t="s">
        <v>33</v>
      </c>
    </row>
    <row r="6" spans="1:5" x14ac:dyDescent="0.3">
      <c r="A6" s="28" t="s">
        <v>28</v>
      </c>
      <c r="B6" s="1" t="s">
        <v>33</v>
      </c>
    </row>
    <row r="7" spans="1:5" x14ac:dyDescent="0.3">
      <c r="A7" s="29"/>
    </row>
    <row r="8" spans="1:5" x14ac:dyDescent="0.3">
      <c r="A8" s="30" t="s">
        <v>29</v>
      </c>
      <c r="B8" s="34" t="s">
        <v>34</v>
      </c>
      <c r="C8" s="35"/>
    </row>
    <row r="9" spans="1:5" x14ac:dyDescent="0.3">
      <c r="A9" s="31" t="s">
        <v>30</v>
      </c>
      <c r="B9" s="34" t="s">
        <v>34</v>
      </c>
      <c r="C9" s="35"/>
    </row>
    <row r="11" spans="1:5" x14ac:dyDescent="0.3">
      <c r="A11" s="3" t="s">
        <v>18</v>
      </c>
      <c r="B11" s="4"/>
      <c r="C11" s="32" t="s">
        <v>24</v>
      </c>
      <c r="D11" s="36"/>
      <c r="E11" s="4"/>
    </row>
    <row r="12" spans="1:5" ht="57.6" x14ac:dyDescent="0.3">
      <c r="A12" s="25" t="s">
        <v>5</v>
      </c>
      <c r="B12" s="26"/>
      <c r="C12" s="5" t="s">
        <v>16</v>
      </c>
      <c r="D12" s="5" t="s">
        <v>15</v>
      </c>
      <c r="E12" s="5" t="s">
        <v>17</v>
      </c>
    </row>
    <row r="13" spans="1:5" x14ac:dyDescent="0.3">
      <c r="A13" s="11" t="s">
        <v>21</v>
      </c>
      <c r="B13" s="12">
        <v>85</v>
      </c>
      <c r="C13" s="6">
        <v>606</v>
      </c>
      <c r="D13" s="7">
        <v>75</v>
      </c>
      <c r="E13" s="7">
        <v>638</v>
      </c>
    </row>
    <row r="14" spans="1:5" x14ac:dyDescent="0.3">
      <c r="A14" s="13" t="s">
        <v>22</v>
      </c>
      <c r="B14" s="14">
        <v>15</v>
      </c>
      <c r="C14" s="6">
        <v>559</v>
      </c>
      <c r="D14" s="7">
        <v>75</v>
      </c>
      <c r="E14" s="7">
        <v>588</v>
      </c>
    </row>
    <row r="15" spans="1:5" ht="28.8" x14ac:dyDescent="0.3">
      <c r="A15" s="5" t="s">
        <v>2</v>
      </c>
      <c r="B15" s="5">
        <f>SUM(B13:B14)</f>
        <v>100</v>
      </c>
      <c r="C15" s="4"/>
      <c r="D15" s="4"/>
      <c r="E15" s="4"/>
    </row>
    <row r="16" spans="1:5" x14ac:dyDescent="0.3">
      <c r="A16" s="1"/>
      <c r="B16" s="1"/>
    </row>
    <row r="17" spans="1:6" x14ac:dyDescent="0.3">
      <c r="A17" s="1"/>
      <c r="B17" s="1"/>
    </row>
    <row r="19" spans="1:6" x14ac:dyDescent="0.3">
      <c r="A19" s="3" t="s">
        <v>11</v>
      </c>
      <c r="B19" s="4"/>
      <c r="E19" s="3" t="s">
        <v>14</v>
      </c>
      <c r="F19" s="4"/>
    </row>
    <row r="20" spans="1:6" x14ac:dyDescent="0.3">
      <c r="A20" s="3"/>
      <c r="B20" s="4"/>
      <c r="E20" s="3"/>
      <c r="F20" s="4"/>
    </row>
    <row r="21" spans="1:6" ht="14.4" customHeight="1" x14ac:dyDescent="0.3">
      <c r="A21" s="5" t="s">
        <v>20</v>
      </c>
      <c r="B21" s="7">
        <f>B13*C13</f>
        <v>51510</v>
      </c>
      <c r="E21" s="5" t="s">
        <v>20</v>
      </c>
      <c r="F21" s="7">
        <f>B13*E13</f>
        <v>54230</v>
      </c>
    </row>
    <row r="22" spans="1:6" ht="14.4" customHeight="1" x14ac:dyDescent="0.3">
      <c r="A22" s="5" t="s">
        <v>19</v>
      </c>
      <c r="B22" s="7">
        <f>B14*C14</f>
        <v>8385</v>
      </c>
      <c r="E22" s="5" t="s">
        <v>19</v>
      </c>
      <c r="F22" s="7">
        <f>B14*E14</f>
        <v>8820</v>
      </c>
    </row>
    <row r="23" spans="1:6" ht="14.4" customHeight="1" x14ac:dyDescent="0.3">
      <c r="A23" s="5" t="s">
        <v>12</v>
      </c>
      <c r="B23" s="21">
        <f>SUM(B21:B22)</f>
        <v>59895</v>
      </c>
      <c r="E23" s="5" t="s">
        <v>12</v>
      </c>
      <c r="F23" s="17">
        <f>SUM(F21:F22)</f>
        <v>63050</v>
      </c>
    </row>
    <row r="24" spans="1:6" ht="14.4" customHeight="1" x14ac:dyDescent="0.3">
      <c r="A24" s="3"/>
      <c r="B24" s="4"/>
      <c r="E24" s="3"/>
      <c r="F24" s="4"/>
    </row>
    <row r="25" spans="1:6" ht="14.4" customHeight="1" x14ac:dyDescent="0.3">
      <c r="A25" s="3" t="s">
        <v>13</v>
      </c>
      <c r="B25" s="4"/>
      <c r="E25" s="3" t="s">
        <v>13</v>
      </c>
      <c r="F25" s="4"/>
    </row>
    <row r="26" spans="1:6" ht="43.2" x14ac:dyDescent="0.3">
      <c r="A26" s="5" t="s">
        <v>6</v>
      </c>
      <c r="B26" s="8">
        <v>75</v>
      </c>
      <c r="E26" s="5" t="s">
        <v>6</v>
      </c>
      <c r="F26" s="8">
        <v>0</v>
      </c>
    </row>
    <row r="27" spans="1:6" ht="14.4" customHeight="1" x14ac:dyDescent="0.3">
      <c r="A27" s="4"/>
      <c r="B27" s="4"/>
      <c r="E27" s="4"/>
      <c r="F27" s="4"/>
    </row>
    <row r="28" spans="1:6" ht="14.4" customHeight="1" x14ac:dyDescent="0.3">
      <c r="A28" s="3" t="s">
        <v>3</v>
      </c>
      <c r="B28" s="22">
        <f>B15*B26</f>
        <v>7500</v>
      </c>
      <c r="E28" s="3" t="s">
        <v>3</v>
      </c>
      <c r="F28" s="18">
        <f>F15*F26</f>
        <v>0</v>
      </c>
    </row>
    <row r="29" spans="1:6" ht="14.4" customHeight="1" x14ac:dyDescent="0.3">
      <c r="A29" s="4"/>
      <c r="B29" s="4"/>
      <c r="E29" s="4"/>
      <c r="F29" s="4"/>
    </row>
    <row r="30" spans="1:6" ht="14.4" customHeight="1" x14ac:dyDescent="0.3">
      <c r="A30" s="4"/>
      <c r="B30" s="4"/>
      <c r="E30" s="4"/>
      <c r="F30" s="4"/>
    </row>
    <row r="31" spans="1:6" ht="14.4" customHeight="1" x14ac:dyDescent="0.3">
      <c r="A31" s="3" t="s">
        <v>4</v>
      </c>
      <c r="B31" s="4"/>
      <c r="E31" s="3" t="s">
        <v>4</v>
      </c>
      <c r="F31" s="4"/>
    </row>
    <row r="32" spans="1:6" ht="14.4" customHeight="1" x14ac:dyDescent="0.3">
      <c r="A32" s="5" t="s">
        <v>0</v>
      </c>
      <c r="B32" s="9">
        <f>B13*243</f>
        <v>20655</v>
      </c>
      <c r="E32" s="5" t="s">
        <v>0</v>
      </c>
      <c r="F32" s="9">
        <f>B13*255</f>
        <v>21675</v>
      </c>
    </row>
    <row r="33" spans="1:6" ht="14.4" customHeight="1" x14ac:dyDescent="0.3">
      <c r="A33" s="5" t="s">
        <v>1</v>
      </c>
      <c r="B33" s="9">
        <f>B14*223</f>
        <v>3345</v>
      </c>
      <c r="E33" s="5" t="s">
        <v>1</v>
      </c>
      <c r="F33" s="9">
        <f>B14*235</f>
        <v>3525</v>
      </c>
    </row>
    <row r="34" spans="1:6" ht="14.4" customHeight="1" x14ac:dyDescent="0.3">
      <c r="A34" s="5" t="s">
        <v>8</v>
      </c>
      <c r="B34" s="23">
        <f>SUM(B32:B33)</f>
        <v>24000</v>
      </c>
      <c r="E34" s="5" t="s">
        <v>8</v>
      </c>
      <c r="F34" s="19">
        <f>SUM(F32:F33)</f>
        <v>25200</v>
      </c>
    </row>
    <row r="35" spans="1:6" ht="14.4" customHeight="1" x14ac:dyDescent="0.3">
      <c r="A35" s="4"/>
      <c r="B35" s="4"/>
      <c r="E35" s="4"/>
      <c r="F35" s="4"/>
    </row>
    <row r="36" spans="1:6" ht="14.4" customHeight="1" x14ac:dyDescent="0.3">
      <c r="A36" s="4"/>
      <c r="B36" s="4"/>
      <c r="E36" s="4"/>
      <c r="F36" s="4"/>
    </row>
    <row r="37" spans="1:6" ht="14.4" customHeight="1" x14ac:dyDescent="0.3">
      <c r="A37" s="3" t="s">
        <v>7</v>
      </c>
      <c r="B37" s="4"/>
      <c r="E37" s="3" t="s">
        <v>7</v>
      </c>
      <c r="F37" s="4"/>
    </row>
    <row r="38" spans="1:6" ht="14.4" customHeight="1" x14ac:dyDescent="0.3">
      <c r="A38" s="5" t="s">
        <v>0</v>
      </c>
      <c r="B38" s="10">
        <f>B13*243</f>
        <v>20655</v>
      </c>
      <c r="E38" s="5" t="s">
        <v>0</v>
      </c>
      <c r="F38" s="10">
        <f>B13*255</f>
        <v>21675</v>
      </c>
    </row>
    <row r="39" spans="1:6" ht="14.4" customHeight="1" x14ac:dyDescent="0.3">
      <c r="A39" s="5" t="s">
        <v>1</v>
      </c>
      <c r="B39" s="10">
        <f>B14*223</f>
        <v>3345</v>
      </c>
      <c r="E39" s="5" t="s">
        <v>1</v>
      </c>
      <c r="F39" s="10">
        <f>B14*235</f>
        <v>3525</v>
      </c>
    </row>
    <row r="40" spans="1:6" ht="14.4" customHeight="1" x14ac:dyDescent="0.3">
      <c r="A40" s="3" t="s">
        <v>8</v>
      </c>
      <c r="B40" s="24">
        <f>SUM(B38:B39)</f>
        <v>24000</v>
      </c>
      <c r="E40" s="3" t="s">
        <v>8</v>
      </c>
      <c r="F40" s="20">
        <f>SUM(F38:F39)</f>
        <v>25200</v>
      </c>
    </row>
    <row r="41" spans="1:6" ht="14.4" customHeight="1" x14ac:dyDescent="0.3">
      <c r="A41" s="4"/>
      <c r="B41" s="4"/>
      <c r="E41" s="4"/>
      <c r="F41" s="4"/>
    </row>
    <row r="42" spans="1:6" ht="14.4" customHeight="1" x14ac:dyDescent="0.3">
      <c r="A42" s="4"/>
      <c r="B42" s="4"/>
      <c r="E42" s="4"/>
      <c r="F42" s="4"/>
    </row>
    <row r="43" spans="1:6" ht="14.4" customHeight="1" x14ac:dyDescent="0.3">
      <c r="A43" s="3" t="s">
        <v>9</v>
      </c>
      <c r="B43" s="4"/>
      <c r="E43" s="3" t="s">
        <v>9</v>
      </c>
      <c r="F43" s="4"/>
    </row>
    <row r="44" spans="1:6" ht="14.4" customHeight="1" x14ac:dyDescent="0.3">
      <c r="A44" s="5" t="s">
        <v>0</v>
      </c>
      <c r="B44" s="10">
        <f>B13*45</f>
        <v>3825</v>
      </c>
      <c r="E44" s="5" t="s">
        <v>0</v>
      </c>
      <c r="F44" s="10">
        <f>B13*128</f>
        <v>10880</v>
      </c>
    </row>
    <row r="45" spans="1:6" ht="14.4" customHeight="1" x14ac:dyDescent="0.3">
      <c r="A45" s="5" t="s">
        <v>1</v>
      </c>
      <c r="B45" s="10">
        <f>B14*38</f>
        <v>570</v>
      </c>
      <c r="E45" s="5" t="s">
        <v>1</v>
      </c>
      <c r="F45" s="10">
        <f>B14*118</f>
        <v>1770</v>
      </c>
    </row>
    <row r="46" spans="1:6" ht="14.4" customHeight="1" x14ac:dyDescent="0.3">
      <c r="A46" s="3" t="s">
        <v>8</v>
      </c>
      <c r="B46" s="24">
        <f>SUM(B44:B45)</f>
        <v>4395</v>
      </c>
      <c r="E46" s="3" t="s">
        <v>8</v>
      </c>
      <c r="F46" s="20">
        <f>SUM(F44:F45)</f>
        <v>12650</v>
      </c>
    </row>
    <row r="47" spans="1:6" ht="14.4" customHeight="1" x14ac:dyDescent="0.3">
      <c r="A47" s="4"/>
      <c r="B47" s="4"/>
      <c r="E47" s="4"/>
      <c r="F47" s="4"/>
    </row>
    <row r="48" spans="1:6" ht="14.4" customHeight="1" x14ac:dyDescent="0.3">
      <c r="A48" s="4"/>
      <c r="B48" s="4"/>
      <c r="E48" s="4"/>
      <c r="F48" s="4"/>
    </row>
    <row r="49" spans="1:6" ht="14.4" customHeight="1" x14ac:dyDescent="0.3">
      <c r="A49" s="5" t="s">
        <v>10</v>
      </c>
      <c r="B49" s="7">
        <f>B46+B40+B34+B28</f>
        <v>59895</v>
      </c>
      <c r="E49" s="5" t="s">
        <v>10</v>
      </c>
      <c r="F49" s="7">
        <f>F46+F40+F34+F28</f>
        <v>63050</v>
      </c>
    </row>
    <row r="52" spans="1:6" ht="28.2" customHeight="1" x14ac:dyDescent="0.3">
      <c r="B52" s="37" t="s">
        <v>37</v>
      </c>
      <c r="C52" s="38"/>
      <c r="D52" s="38"/>
      <c r="E52" s="38"/>
      <c r="F52" s="38"/>
    </row>
  </sheetData>
  <sheetProtection algorithmName="SHA-512" hashValue="EeC0Oa8j3KASJ9BmFSTKMI5jtOTpfeh6GxP1Hg0Ng+uAnQln9TgGlNpq/0RphhWn3kC4wGmM8fc65Sa84sPt0A==" saltValue="6pedmSRR5IA4KuFOoTC0nA==" spinCount="100000" sheet="1" selectLockedCells="1"/>
  <mergeCells count="7">
    <mergeCell ref="B52:F52"/>
    <mergeCell ref="C11:D11"/>
    <mergeCell ref="A1:D1"/>
    <mergeCell ref="A2:C2"/>
    <mergeCell ref="A3:C3"/>
    <mergeCell ref="B8:C8"/>
    <mergeCell ref="B9:C9"/>
  </mergeCells>
  <printOptions horizontalCentered="1"/>
  <pageMargins left="0.25" right="0.25" top="1.1000000000000001" bottom="0.5" header="0.5" footer="0.3"/>
  <pageSetup scale="83" orientation="portrait" r:id="rId1"/>
  <headerFooter>
    <oddHeader>&amp;C&amp;"-,Bold"&amp;16 24th World Scout Jamboree
Fee Calculator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A9C09-8FFD-4C0F-97BA-FF5873957BEA}">
  <sheetPr>
    <pageSetUpPr fitToPage="1"/>
  </sheetPr>
  <dimension ref="A1:F52"/>
  <sheetViews>
    <sheetView topLeftCell="A4" zoomScaleNormal="100" workbookViewId="0">
      <selection activeCell="B14" sqref="B14"/>
    </sheetView>
  </sheetViews>
  <sheetFormatPr defaultRowHeight="14.4" x14ac:dyDescent="0.3"/>
  <cols>
    <col min="1" max="1" width="26.77734375" style="2" customWidth="1"/>
    <col min="2" max="2" width="13.77734375" style="2" customWidth="1"/>
    <col min="3" max="3" width="13.21875" style="2" customWidth="1"/>
    <col min="4" max="4" width="10.77734375" style="2" customWidth="1"/>
    <col min="5" max="5" width="26.77734375" style="2" customWidth="1"/>
    <col min="6" max="6" width="13.77734375" style="2" customWidth="1"/>
    <col min="7" max="16384" width="8.88671875" style="2"/>
  </cols>
  <sheetData>
    <row r="1" spans="1:5" x14ac:dyDescent="0.3">
      <c r="A1" s="34" t="s">
        <v>31</v>
      </c>
      <c r="B1" s="35"/>
      <c r="C1" s="35"/>
      <c r="D1" s="35"/>
    </row>
    <row r="2" spans="1:5" x14ac:dyDescent="0.3">
      <c r="A2" s="34" t="s">
        <v>32</v>
      </c>
      <c r="B2" s="35"/>
      <c r="C2" s="35"/>
    </row>
    <row r="3" spans="1:5" ht="28.8" customHeight="1" x14ac:dyDescent="0.3">
      <c r="A3" s="34" t="s">
        <v>36</v>
      </c>
      <c r="B3" s="35"/>
      <c r="C3" s="35"/>
    </row>
    <row r="4" spans="1:5" x14ac:dyDescent="0.3">
      <c r="A4" s="1"/>
    </row>
    <row r="5" spans="1:5" x14ac:dyDescent="0.3">
      <c r="A5" s="27" t="s">
        <v>27</v>
      </c>
      <c r="B5" s="1" t="s">
        <v>33</v>
      </c>
    </row>
    <row r="6" spans="1:5" x14ac:dyDescent="0.3">
      <c r="A6" s="28" t="s">
        <v>28</v>
      </c>
      <c r="B6" s="1" t="s">
        <v>33</v>
      </c>
    </row>
    <row r="7" spans="1:5" x14ac:dyDescent="0.3">
      <c r="A7" s="29"/>
    </row>
    <row r="8" spans="1:5" x14ac:dyDescent="0.3">
      <c r="A8" s="30" t="s">
        <v>29</v>
      </c>
      <c r="B8" s="34" t="s">
        <v>34</v>
      </c>
      <c r="C8" s="35"/>
    </row>
    <row r="9" spans="1:5" x14ac:dyDescent="0.3">
      <c r="A9" s="31" t="s">
        <v>30</v>
      </c>
      <c r="B9" s="34" t="s">
        <v>34</v>
      </c>
      <c r="C9" s="35"/>
    </row>
    <row r="11" spans="1:5" ht="14.4" customHeight="1" x14ac:dyDescent="0.3">
      <c r="A11" s="3" t="s">
        <v>18</v>
      </c>
      <c r="B11" s="4"/>
      <c r="C11" s="32" t="s">
        <v>25</v>
      </c>
      <c r="D11" s="36"/>
      <c r="E11" s="4"/>
    </row>
    <row r="12" spans="1:5" ht="57.6" x14ac:dyDescent="0.3">
      <c r="A12" s="25" t="s">
        <v>5</v>
      </c>
      <c r="B12" s="26"/>
      <c r="C12" s="5" t="s">
        <v>16</v>
      </c>
      <c r="D12" s="5" t="s">
        <v>15</v>
      </c>
      <c r="E12" s="5" t="s">
        <v>17</v>
      </c>
    </row>
    <row r="13" spans="1:5" x14ac:dyDescent="0.3">
      <c r="A13" s="11" t="s">
        <v>21</v>
      </c>
      <c r="B13" s="12">
        <v>85</v>
      </c>
      <c r="C13" s="6">
        <v>909</v>
      </c>
      <c r="D13" s="7">
        <v>110</v>
      </c>
      <c r="E13" s="7">
        <v>957</v>
      </c>
    </row>
    <row r="14" spans="1:5" x14ac:dyDescent="0.3">
      <c r="A14" s="13" t="s">
        <v>22</v>
      </c>
      <c r="B14" s="14">
        <v>15</v>
      </c>
      <c r="C14" s="6">
        <v>840</v>
      </c>
      <c r="D14" s="7">
        <v>110</v>
      </c>
      <c r="E14" s="7">
        <v>882</v>
      </c>
    </row>
    <row r="15" spans="1:5" ht="28.8" x14ac:dyDescent="0.3">
      <c r="A15" s="5" t="s">
        <v>2</v>
      </c>
      <c r="B15" s="5">
        <f>SUM(B13:B14)</f>
        <v>100</v>
      </c>
      <c r="C15" s="4"/>
      <c r="D15" s="4"/>
      <c r="E15" s="4"/>
    </row>
    <row r="16" spans="1:5" x14ac:dyDescent="0.3">
      <c r="A16" s="1"/>
      <c r="B16" s="1"/>
    </row>
    <row r="17" spans="1:6" x14ac:dyDescent="0.3">
      <c r="A17" s="1"/>
      <c r="B17" s="1"/>
    </row>
    <row r="19" spans="1:6" x14ac:dyDescent="0.3">
      <c r="A19" s="3" t="s">
        <v>11</v>
      </c>
      <c r="B19" s="4"/>
      <c r="E19" s="3" t="s">
        <v>14</v>
      </c>
      <c r="F19" s="4"/>
    </row>
    <row r="20" spans="1:6" x14ac:dyDescent="0.3">
      <c r="A20" s="3"/>
      <c r="B20" s="4"/>
      <c r="E20" s="3"/>
      <c r="F20" s="4"/>
    </row>
    <row r="21" spans="1:6" ht="14.4" customHeight="1" x14ac:dyDescent="0.3">
      <c r="A21" s="5" t="s">
        <v>20</v>
      </c>
      <c r="B21" s="7">
        <f>B13*C13</f>
        <v>77265</v>
      </c>
      <c r="E21" s="5" t="s">
        <v>20</v>
      </c>
      <c r="F21" s="7">
        <f>B13*E13</f>
        <v>81345</v>
      </c>
    </row>
    <row r="22" spans="1:6" ht="14.4" customHeight="1" x14ac:dyDescent="0.3">
      <c r="A22" s="5" t="s">
        <v>19</v>
      </c>
      <c r="B22" s="7">
        <f>B14*C14</f>
        <v>12600</v>
      </c>
      <c r="E22" s="5" t="s">
        <v>19</v>
      </c>
      <c r="F22" s="7">
        <f>B14*E14</f>
        <v>13230</v>
      </c>
    </row>
    <row r="23" spans="1:6" ht="14.4" customHeight="1" x14ac:dyDescent="0.3">
      <c r="A23" s="5" t="s">
        <v>12</v>
      </c>
      <c r="B23" s="21">
        <f>SUM(B21:B22)</f>
        <v>89865</v>
      </c>
      <c r="E23" s="5" t="s">
        <v>12</v>
      </c>
      <c r="F23" s="17">
        <f>SUM(F21:F22)</f>
        <v>94575</v>
      </c>
    </row>
    <row r="24" spans="1:6" ht="14.4" customHeight="1" x14ac:dyDescent="0.3">
      <c r="A24" s="3"/>
      <c r="B24" s="4"/>
      <c r="E24" s="3"/>
      <c r="F24" s="4"/>
    </row>
    <row r="25" spans="1:6" ht="14.4" customHeight="1" x14ac:dyDescent="0.3">
      <c r="A25" s="3" t="s">
        <v>13</v>
      </c>
      <c r="B25" s="4"/>
      <c r="E25" s="3" t="s">
        <v>13</v>
      </c>
      <c r="F25" s="4"/>
    </row>
    <row r="26" spans="1:6" ht="43.2" x14ac:dyDescent="0.3">
      <c r="A26" s="5" t="s">
        <v>6</v>
      </c>
      <c r="B26" s="8">
        <v>110</v>
      </c>
      <c r="E26" s="5" t="s">
        <v>6</v>
      </c>
      <c r="F26" s="8">
        <v>0</v>
      </c>
    </row>
    <row r="27" spans="1:6" ht="14.4" customHeight="1" x14ac:dyDescent="0.3">
      <c r="A27" s="4"/>
      <c r="B27" s="4"/>
      <c r="E27" s="4"/>
      <c r="F27" s="4"/>
    </row>
    <row r="28" spans="1:6" ht="14.4" customHeight="1" x14ac:dyDescent="0.3">
      <c r="A28" s="3" t="s">
        <v>3</v>
      </c>
      <c r="B28" s="22">
        <f>B15*B26</f>
        <v>11000</v>
      </c>
      <c r="E28" s="3" t="s">
        <v>3</v>
      </c>
      <c r="F28" s="18">
        <f>F15*F26</f>
        <v>0</v>
      </c>
    </row>
    <row r="29" spans="1:6" ht="14.4" customHeight="1" x14ac:dyDescent="0.3">
      <c r="A29" s="4"/>
      <c r="B29" s="4"/>
      <c r="E29" s="4"/>
      <c r="F29" s="4"/>
    </row>
    <row r="30" spans="1:6" ht="14.4" customHeight="1" x14ac:dyDescent="0.3">
      <c r="A30" s="4"/>
      <c r="B30" s="4"/>
      <c r="E30" s="4"/>
      <c r="F30" s="4"/>
    </row>
    <row r="31" spans="1:6" ht="14.4" customHeight="1" x14ac:dyDescent="0.3">
      <c r="A31" s="3" t="s">
        <v>4</v>
      </c>
      <c r="B31" s="4"/>
      <c r="E31" s="3" t="s">
        <v>4</v>
      </c>
      <c r="F31" s="4"/>
    </row>
    <row r="32" spans="1:6" ht="14.4" customHeight="1" x14ac:dyDescent="0.3">
      <c r="A32" s="5" t="s">
        <v>0</v>
      </c>
      <c r="B32" s="9">
        <f>B13*364</f>
        <v>30940</v>
      </c>
      <c r="E32" s="5" t="s">
        <v>0</v>
      </c>
      <c r="F32" s="9">
        <f>B13*383</f>
        <v>32555</v>
      </c>
    </row>
    <row r="33" spans="1:6" ht="14.4" customHeight="1" x14ac:dyDescent="0.3">
      <c r="A33" s="5" t="s">
        <v>1</v>
      </c>
      <c r="B33" s="9">
        <f>B14*336</f>
        <v>5040</v>
      </c>
      <c r="E33" s="5" t="s">
        <v>1</v>
      </c>
      <c r="F33" s="9">
        <f>B14*353</f>
        <v>5295</v>
      </c>
    </row>
    <row r="34" spans="1:6" ht="14.4" customHeight="1" x14ac:dyDescent="0.3">
      <c r="A34" s="5" t="s">
        <v>8</v>
      </c>
      <c r="B34" s="23">
        <f>SUM(B32:B33)</f>
        <v>35980</v>
      </c>
      <c r="E34" s="5" t="s">
        <v>8</v>
      </c>
      <c r="F34" s="19">
        <f>SUM(F32:F33)</f>
        <v>37850</v>
      </c>
    </row>
    <row r="35" spans="1:6" ht="14.4" customHeight="1" x14ac:dyDescent="0.3">
      <c r="A35" s="4"/>
      <c r="B35" s="4"/>
      <c r="E35" s="4"/>
      <c r="F35" s="4"/>
    </row>
    <row r="36" spans="1:6" ht="14.4" customHeight="1" x14ac:dyDescent="0.3">
      <c r="A36" s="4"/>
      <c r="B36" s="4"/>
      <c r="E36" s="4"/>
      <c r="F36" s="4"/>
    </row>
    <row r="37" spans="1:6" ht="14.4" customHeight="1" x14ac:dyDescent="0.3">
      <c r="A37" s="3" t="s">
        <v>7</v>
      </c>
      <c r="B37" s="4"/>
      <c r="E37" s="3" t="s">
        <v>7</v>
      </c>
      <c r="F37" s="4"/>
    </row>
    <row r="38" spans="1:6" ht="14.4" customHeight="1" x14ac:dyDescent="0.3">
      <c r="A38" s="5" t="s">
        <v>0</v>
      </c>
      <c r="B38" s="10">
        <f>B13*364</f>
        <v>30940</v>
      </c>
      <c r="E38" s="5" t="s">
        <v>0</v>
      </c>
      <c r="F38" s="10">
        <f>B13*383</f>
        <v>32555</v>
      </c>
    </row>
    <row r="39" spans="1:6" ht="14.4" customHeight="1" x14ac:dyDescent="0.3">
      <c r="A39" s="5" t="s">
        <v>1</v>
      </c>
      <c r="B39" s="10">
        <f>B14*336</f>
        <v>5040</v>
      </c>
      <c r="E39" s="5" t="s">
        <v>1</v>
      </c>
      <c r="F39" s="10">
        <f>B14*353</f>
        <v>5295</v>
      </c>
    </row>
    <row r="40" spans="1:6" ht="14.4" customHeight="1" x14ac:dyDescent="0.3">
      <c r="A40" s="3" t="s">
        <v>8</v>
      </c>
      <c r="B40" s="24">
        <f>SUM(B38:B39)</f>
        <v>35980</v>
      </c>
      <c r="E40" s="3" t="s">
        <v>8</v>
      </c>
      <c r="F40" s="20">
        <f>SUM(F38:F39)</f>
        <v>37850</v>
      </c>
    </row>
    <row r="41" spans="1:6" ht="14.4" customHeight="1" x14ac:dyDescent="0.3">
      <c r="A41" s="4"/>
      <c r="B41" s="4"/>
      <c r="E41" s="4"/>
      <c r="F41" s="4"/>
    </row>
    <row r="42" spans="1:6" ht="14.4" customHeight="1" x14ac:dyDescent="0.3">
      <c r="A42" s="4"/>
      <c r="B42" s="4"/>
      <c r="E42" s="4"/>
      <c r="F42" s="4"/>
    </row>
    <row r="43" spans="1:6" ht="14.4" customHeight="1" x14ac:dyDescent="0.3">
      <c r="A43" s="3" t="s">
        <v>9</v>
      </c>
      <c r="B43" s="4"/>
      <c r="E43" s="3" t="s">
        <v>9</v>
      </c>
      <c r="F43" s="4"/>
    </row>
    <row r="44" spans="1:6" ht="14.4" customHeight="1" x14ac:dyDescent="0.3">
      <c r="A44" s="5" t="s">
        <v>0</v>
      </c>
      <c r="B44" s="10">
        <f>B13*71</f>
        <v>6035</v>
      </c>
      <c r="E44" s="5" t="s">
        <v>0</v>
      </c>
      <c r="F44" s="10">
        <f>B13*191</f>
        <v>16235</v>
      </c>
    </row>
    <row r="45" spans="1:6" ht="14.4" customHeight="1" x14ac:dyDescent="0.3">
      <c r="A45" s="5" t="s">
        <v>1</v>
      </c>
      <c r="B45" s="10">
        <f>B14*58</f>
        <v>870</v>
      </c>
      <c r="E45" s="5" t="s">
        <v>1</v>
      </c>
      <c r="F45" s="10">
        <f>B14*176</f>
        <v>2640</v>
      </c>
    </row>
    <row r="46" spans="1:6" ht="14.4" customHeight="1" x14ac:dyDescent="0.3">
      <c r="A46" s="3" t="s">
        <v>8</v>
      </c>
      <c r="B46" s="24">
        <f>SUM(B44:B45)</f>
        <v>6905</v>
      </c>
      <c r="E46" s="3" t="s">
        <v>8</v>
      </c>
      <c r="F46" s="20">
        <f>SUM(F44:F45)</f>
        <v>18875</v>
      </c>
    </row>
    <row r="47" spans="1:6" ht="14.4" customHeight="1" x14ac:dyDescent="0.3">
      <c r="A47" s="4"/>
      <c r="B47" s="4"/>
      <c r="E47" s="4"/>
      <c r="F47" s="4"/>
    </row>
    <row r="48" spans="1:6" ht="14.4" customHeight="1" x14ac:dyDescent="0.3">
      <c r="A48" s="4"/>
      <c r="B48" s="4"/>
      <c r="E48" s="4"/>
      <c r="F48" s="4"/>
    </row>
    <row r="49" spans="1:6" ht="14.4" customHeight="1" x14ac:dyDescent="0.3">
      <c r="A49" s="5" t="s">
        <v>10</v>
      </c>
      <c r="B49" s="7">
        <f>B46+B40+B34+B28</f>
        <v>89865</v>
      </c>
      <c r="E49" s="5" t="s">
        <v>10</v>
      </c>
      <c r="F49" s="7">
        <f>F46+F40+F34+F28</f>
        <v>94575</v>
      </c>
    </row>
    <row r="52" spans="1:6" ht="28.8" customHeight="1" x14ac:dyDescent="0.3">
      <c r="B52" s="39" t="s">
        <v>37</v>
      </c>
      <c r="C52" s="40"/>
      <c r="D52" s="40"/>
      <c r="E52" s="40"/>
      <c r="F52" s="40"/>
    </row>
  </sheetData>
  <sheetProtection algorithmName="SHA-512" hashValue="/xLNAl3z5da8J9DhI23Mao3Z28iJe8rE5a2cjtgObmdD6l4wt7Pbvped2fT6HaBwG+HGV30KPQBtYQgzvfNgMQ==" saltValue="LM1G1uUeWoofoB2asDh7kg==" spinCount="100000" sheet="1" selectLockedCells="1"/>
  <mergeCells count="7">
    <mergeCell ref="B52:F52"/>
    <mergeCell ref="C11:D11"/>
    <mergeCell ref="A1:D1"/>
    <mergeCell ref="A2:C2"/>
    <mergeCell ref="A3:C3"/>
    <mergeCell ref="B8:C8"/>
    <mergeCell ref="B9:C9"/>
  </mergeCells>
  <printOptions horizontalCentered="1"/>
  <pageMargins left="0.25" right="0.25" top="1.1000000000000001" bottom="0.5" header="0.5" footer="0.3"/>
  <pageSetup scale="83" orientation="portrait" r:id="rId1"/>
  <headerFooter>
    <oddHeader>&amp;C&amp;"-,Bold"&amp;16 24th World Scout Jamboree
Fee Calculator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40267-F687-4A67-B25A-E2D80A3AEAFB}">
  <sheetPr>
    <pageSetUpPr fitToPage="1"/>
  </sheetPr>
  <dimension ref="A1:F52"/>
  <sheetViews>
    <sheetView topLeftCell="A10" zoomScaleNormal="100" workbookViewId="0">
      <selection activeCell="B14" sqref="B14"/>
    </sheetView>
  </sheetViews>
  <sheetFormatPr defaultRowHeight="14.4" x14ac:dyDescent="0.3"/>
  <cols>
    <col min="1" max="1" width="26.77734375" style="2" customWidth="1"/>
    <col min="2" max="2" width="13.77734375" style="2" customWidth="1"/>
    <col min="3" max="3" width="13.21875" style="2" customWidth="1"/>
    <col min="4" max="4" width="10.77734375" style="2" customWidth="1"/>
    <col min="5" max="5" width="26.77734375" style="2" customWidth="1"/>
    <col min="6" max="6" width="13.77734375" style="2" customWidth="1"/>
    <col min="7" max="16384" width="8.88671875" style="2"/>
  </cols>
  <sheetData>
    <row r="1" spans="1:5" x14ac:dyDescent="0.3">
      <c r="A1" s="34" t="s">
        <v>31</v>
      </c>
      <c r="B1" s="35"/>
      <c r="C1" s="35"/>
      <c r="D1" s="35"/>
    </row>
    <row r="2" spans="1:5" x14ac:dyDescent="0.3">
      <c r="A2" s="34" t="s">
        <v>32</v>
      </c>
      <c r="B2" s="35"/>
      <c r="C2" s="35"/>
    </row>
    <row r="3" spans="1:5" ht="28.8" customHeight="1" x14ac:dyDescent="0.3">
      <c r="A3" s="34" t="s">
        <v>36</v>
      </c>
      <c r="B3" s="35"/>
      <c r="C3" s="35"/>
    </row>
    <row r="4" spans="1:5" x14ac:dyDescent="0.3">
      <c r="A4" s="1"/>
    </row>
    <row r="5" spans="1:5" x14ac:dyDescent="0.3">
      <c r="A5" s="27" t="s">
        <v>27</v>
      </c>
      <c r="B5" s="1" t="s">
        <v>33</v>
      </c>
    </row>
    <row r="6" spans="1:5" x14ac:dyDescent="0.3">
      <c r="A6" s="28" t="s">
        <v>28</v>
      </c>
      <c r="B6" s="1" t="s">
        <v>33</v>
      </c>
    </row>
    <row r="7" spans="1:5" x14ac:dyDescent="0.3">
      <c r="A7" s="29"/>
    </row>
    <row r="8" spans="1:5" x14ac:dyDescent="0.3">
      <c r="A8" s="30" t="s">
        <v>29</v>
      </c>
      <c r="B8" s="34" t="s">
        <v>34</v>
      </c>
      <c r="C8" s="35"/>
    </row>
    <row r="9" spans="1:5" x14ac:dyDescent="0.3">
      <c r="A9" s="31" t="s">
        <v>30</v>
      </c>
      <c r="B9" s="34" t="s">
        <v>34</v>
      </c>
      <c r="C9" s="35"/>
    </row>
    <row r="11" spans="1:5" x14ac:dyDescent="0.3">
      <c r="A11" s="3" t="s">
        <v>18</v>
      </c>
      <c r="B11" s="4"/>
      <c r="C11" s="32" t="s">
        <v>26</v>
      </c>
      <c r="D11" s="36"/>
      <c r="E11" s="4"/>
    </row>
    <row r="12" spans="1:5" ht="57.6" x14ac:dyDescent="0.3">
      <c r="A12" s="15" t="s">
        <v>5</v>
      </c>
      <c r="B12" s="16"/>
      <c r="C12" s="5" t="s">
        <v>16</v>
      </c>
      <c r="D12" s="5" t="s">
        <v>15</v>
      </c>
      <c r="E12" s="5" t="s">
        <v>17</v>
      </c>
    </row>
    <row r="13" spans="1:5" x14ac:dyDescent="0.3">
      <c r="A13" s="11" t="s">
        <v>21</v>
      </c>
      <c r="B13" s="12">
        <v>85</v>
      </c>
      <c r="C13" s="6">
        <v>1212</v>
      </c>
      <c r="D13" s="7">
        <v>150</v>
      </c>
      <c r="E13" s="7">
        <v>1275</v>
      </c>
    </row>
    <row r="14" spans="1:5" x14ac:dyDescent="0.3">
      <c r="A14" s="13" t="s">
        <v>22</v>
      </c>
      <c r="B14" s="14">
        <v>15</v>
      </c>
      <c r="C14" s="6">
        <v>1116</v>
      </c>
      <c r="D14" s="7">
        <v>150</v>
      </c>
      <c r="E14" s="7">
        <v>1175</v>
      </c>
    </row>
    <row r="15" spans="1:5" ht="28.8" x14ac:dyDescent="0.3">
      <c r="A15" s="5" t="s">
        <v>2</v>
      </c>
      <c r="B15" s="5">
        <f>SUM(B13:B14)</f>
        <v>100</v>
      </c>
      <c r="C15" s="4"/>
      <c r="D15" s="4"/>
      <c r="E15" s="4"/>
    </row>
    <row r="16" spans="1:5" x14ac:dyDescent="0.3">
      <c r="A16" s="1"/>
      <c r="B16" s="1"/>
    </row>
    <row r="17" spans="1:6" x14ac:dyDescent="0.3">
      <c r="A17" s="1"/>
      <c r="B17" s="1"/>
    </row>
    <row r="19" spans="1:6" x14ac:dyDescent="0.3">
      <c r="A19" s="3" t="s">
        <v>11</v>
      </c>
      <c r="B19" s="4"/>
      <c r="E19" s="3" t="s">
        <v>14</v>
      </c>
      <c r="F19" s="4"/>
    </row>
    <row r="20" spans="1:6" x14ac:dyDescent="0.3">
      <c r="A20" s="3"/>
      <c r="B20" s="4"/>
      <c r="E20" s="3"/>
      <c r="F20" s="4"/>
    </row>
    <row r="21" spans="1:6" ht="14.4" customHeight="1" x14ac:dyDescent="0.3">
      <c r="A21" s="5" t="s">
        <v>20</v>
      </c>
      <c r="B21" s="7">
        <f>B13*C13</f>
        <v>103020</v>
      </c>
      <c r="E21" s="5" t="s">
        <v>20</v>
      </c>
      <c r="F21" s="7">
        <f>B13*E13</f>
        <v>108375</v>
      </c>
    </row>
    <row r="22" spans="1:6" ht="14.4" customHeight="1" x14ac:dyDescent="0.3">
      <c r="A22" s="5" t="s">
        <v>19</v>
      </c>
      <c r="B22" s="7">
        <f>B14*C14</f>
        <v>16740</v>
      </c>
      <c r="E22" s="5" t="s">
        <v>19</v>
      </c>
      <c r="F22" s="7">
        <f>B14*E14</f>
        <v>17625</v>
      </c>
    </row>
    <row r="23" spans="1:6" ht="14.4" customHeight="1" x14ac:dyDescent="0.3">
      <c r="A23" s="5" t="s">
        <v>12</v>
      </c>
      <c r="B23" s="21">
        <f>SUM(B21:B22)</f>
        <v>119760</v>
      </c>
      <c r="E23" s="5" t="s">
        <v>12</v>
      </c>
      <c r="F23" s="17">
        <f>SUM(F21:F22)</f>
        <v>126000</v>
      </c>
    </row>
    <row r="24" spans="1:6" ht="14.4" customHeight="1" x14ac:dyDescent="0.3">
      <c r="A24" s="3"/>
      <c r="B24" s="4"/>
      <c r="E24" s="3"/>
      <c r="F24" s="4"/>
    </row>
    <row r="25" spans="1:6" ht="14.4" customHeight="1" x14ac:dyDescent="0.3">
      <c r="A25" s="3" t="s">
        <v>13</v>
      </c>
      <c r="B25" s="4"/>
      <c r="E25" s="3" t="s">
        <v>13</v>
      </c>
      <c r="F25" s="4"/>
    </row>
    <row r="26" spans="1:6" ht="43.2" x14ac:dyDescent="0.3">
      <c r="A26" s="5" t="s">
        <v>6</v>
      </c>
      <c r="B26" s="8">
        <f>D13</f>
        <v>150</v>
      </c>
      <c r="E26" s="5" t="s">
        <v>6</v>
      </c>
      <c r="F26" s="8">
        <v>0</v>
      </c>
    </row>
    <row r="27" spans="1:6" ht="14.4" customHeight="1" x14ac:dyDescent="0.3">
      <c r="A27" s="4"/>
      <c r="B27" s="4"/>
      <c r="E27" s="4"/>
      <c r="F27" s="4"/>
    </row>
    <row r="28" spans="1:6" ht="28.8" x14ac:dyDescent="0.3">
      <c r="A28" s="3" t="s">
        <v>3</v>
      </c>
      <c r="B28" s="22">
        <f>B15*B26</f>
        <v>15000</v>
      </c>
      <c r="E28" s="3" t="s">
        <v>3</v>
      </c>
      <c r="F28" s="18">
        <f>F15*F26</f>
        <v>0</v>
      </c>
    </row>
    <row r="29" spans="1:6" ht="14.4" customHeight="1" x14ac:dyDescent="0.3">
      <c r="A29" s="4"/>
      <c r="B29" s="4"/>
      <c r="E29" s="4"/>
      <c r="F29" s="4"/>
    </row>
    <row r="30" spans="1:6" ht="14.4" customHeight="1" x14ac:dyDescent="0.3">
      <c r="A30" s="4"/>
      <c r="B30" s="4"/>
      <c r="E30" s="4"/>
      <c r="F30" s="4"/>
    </row>
    <row r="31" spans="1:6" ht="14.4" customHeight="1" x14ac:dyDescent="0.3">
      <c r="A31" s="3" t="s">
        <v>4</v>
      </c>
      <c r="B31" s="4"/>
      <c r="E31" s="3" t="s">
        <v>4</v>
      </c>
      <c r="F31" s="4"/>
    </row>
    <row r="32" spans="1:6" ht="14.4" customHeight="1" x14ac:dyDescent="0.3">
      <c r="A32" s="5" t="s">
        <v>0</v>
      </c>
      <c r="B32" s="9">
        <f>B13*485</f>
        <v>41225</v>
      </c>
      <c r="E32" s="5" t="s">
        <v>0</v>
      </c>
      <c r="F32" s="9">
        <f>B13*510</f>
        <v>43350</v>
      </c>
    </row>
    <row r="33" spans="1:6" ht="14.4" customHeight="1" x14ac:dyDescent="0.3">
      <c r="A33" s="5" t="s">
        <v>1</v>
      </c>
      <c r="B33" s="9">
        <f>B14*446</f>
        <v>6690</v>
      </c>
      <c r="E33" s="5" t="s">
        <v>1</v>
      </c>
      <c r="F33" s="9">
        <f>B14*470</f>
        <v>7050</v>
      </c>
    </row>
    <row r="34" spans="1:6" ht="14.4" customHeight="1" x14ac:dyDescent="0.3">
      <c r="A34" s="5" t="s">
        <v>8</v>
      </c>
      <c r="B34" s="23">
        <f>SUM(B32:B33)</f>
        <v>47915</v>
      </c>
      <c r="E34" s="5" t="s">
        <v>8</v>
      </c>
      <c r="F34" s="19">
        <f>SUM(F32:F33)</f>
        <v>50400</v>
      </c>
    </row>
    <row r="35" spans="1:6" ht="14.4" customHeight="1" x14ac:dyDescent="0.3">
      <c r="A35" s="4"/>
      <c r="B35" s="4"/>
      <c r="E35" s="4"/>
      <c r="F35" s="4"/>
    </row>
    <row r="36" spans="1:6" ht="14.4" customHeight="1" x14ac:dyDescent="0.3">
      <c r="A36" s="4"/>
      <c r="B36" s="4"/>
      <c r="E36" s="4"/>
      <c r="F36" s="4"/>
    </row>
    <row r="37" spans="1:6" ht="14.4" customHeight="1" x14ac:dyDescent="0.3">
      <c r="A37" s="3" t="s">
        <v>7</v>
      </c>
      <c r="B37" s="4"/>
      <c r="E37" s="3" t="s">
        <v>7</v>
      </c>
      <c r="F37" s="4"/>
    </row>
    <row r="38" spans="1:6" ht="14.4" customHeight="1" x14ac:dyDescent="0.3">
      <c r="A38" s="5" t="s">
        <v>0</v>
      </c>
      <c r="B38" s="10">
        <f>B13*485</f>
        <v>41225</v>
      </c>
      <c r="E38" s="5" t="s">
        <v>0</v>
      </c>
      <c r="F38" s="10">
        <f>B13*510</f>
        <v>43350</v>
      </c>
    </row>
    <row r="39" spans="1:6" ht="14.4" customHeight="1" x14ac:dyDescent="0.3">
      <c r="A39" s="5" t="s">
        <v>1</v>
      </c>
      <c r="B39" s="10">
        <f>B14*446</f>
        <v>6690</v>
      </c>
      <c r="E39" s="5" t="s">
        <v>1</v>
      </c>
      <c r="F39" s="10">
        <f>B14*470</f>
        <v>7050</v>
      </c>
    </row>
    <row r="40" spans="1:6" ht="14.4" customHeight="1" x14ac:dyDescent="0.3">
      <c r="A40" s="3" t="s">
        <v>8</v>
      </c>
      <c r="B40" s="24">
        <f>SUM(B38:B39)</f>
        <v>47915</v>
      </c>
      <c r="E40" s="3" t="s">
        <v>8</v>
      </c>
      <c r="F40" s="20">
        <f>SUM(F38:F39)</f>
        <v>50400</v>
      </c>
    </row>
    <row r="41" spans="1:6" ht="14.4" customHeight="1" x14ac:dyDescent="0.3">
      <c r="A41" s="4"/>
      <c r="B41" s="4"/>
      <c r="E41" s="4"/>
      <c r="F41" s="4"/>
    </row>
    <row r="42" spans="1:6" ht="14.4" customHeight="1" x14ac:dyDescent="0.3">
      <c r="A42" s="4"/>
      <c r="B42" s="4"/>
      <c r="E42" s="4"/>
      <c r="F42" s="4"/>
    </row>
    <row r="43" spans="1:6" ht="14.4" customHeight="1" x14ac:dyDescent="0.3">
      <c r="A43" s="3" t="s">
        <v>9</v>
      </c>
      <c r="B43" s="4"/>
      <c r="E43" s="3" t="s">
        <v>9</v>
      </c>
      <c r="F43" s="4"/>
    </row>
    <row r="44" spans="1:6" ht="14.4" customHeight="1" x14ac:dyDescent="0.3">
      <c r="A44" s="5" t="s">
        <v>0</v>
      </c>
      <c r="B44" s="10">
        <f>B13*92</f>
        <v>7820</v>
      </c>
      <c r="E44" s="5" t="s">
        <v>0</v>
      </c>
      <c r="F44" s="10">
        <f>B13*255</f>
        <v>21675</v>
      </c>
    </row>
    <row r="45" spans="1:6" ht="14.4" customHeight="1" x14ac:dyDescent="0.3">
      <c r="A45" s="5" t="s">
        <v>1</v>
      </c>
      <c r="B45" s="10">
        <f>B14*74</f>
        <v>1110</v>
      </c>
      <c r="E45" s="5" t="s">
        <v>1</v>
      </c>
      <c r="F45" s="10">
        <f>B14*235</f>
        <v>3525</v>
      </c>
    </row>
    <row r="46" spans="1:6" ht="14.4" customHeight="1" x14ac:dyDescent="0.3">
      <c r="A46" s="3" t="s">
        <v>8</v>
      </c>
      <c r="B46" s="24">
        <f>SUM(B44:B45)</f>
        <v>8930</v>
      </c>
      <c r="E46" s="3" t="s">
        <v>8</v>
      </c>
      <c r="F46" s="20">
        <f>SUM(F44:F45)</f>
        <v>25200</v>
      </c>
    </row>
    <row r="47" spans="1:6" ht="14.4" customHeight="1" x14ac:dyDescent="0.3">
      <c r="A47" s="4"/>
      <c r="B47" s="4"/>
      <c r="E47" s="4"/>
      <c r="F47" s="4"/>
    </row>
    <row r="48" spans="1:6" ht="14.4" customHeight="1" x14ac:dyDescent="0.3">
      <c r="A48" s="4"/>
      <c r="B48" s="4"/>
      <c r="E48" s="4"/>
      <c r="F48" s="4"/>
    </row>
    <row r="49" spans="1:6" ht="14.4" customHeight="1" x14ac:dyDescent="0.3">
      <c r="A49" s="5" t="s">
        <v>10</v>
      </c>
      <c r="B49" s="7">
        <f>B46+B40+B34+B28</f>
        <v>119760</v>
      </c>
      <c r="E49" s="5" t="s">
        <v>10</v>
      </c>
      <c r="F49" s="7">
        <f>F46+F40+F34+F28</f>
        <v>126000</v>
      </c>
    </row>
    <row r="52" spans="1:6" ht="28.8" customHeight="1" x14ac:dyDescent="0.3">
      <c r="B52" s="41" t="s">
        <v>37</v>
      </c>
      <c r="C52" s="38"/>
      <c r="D52" s="38"/>
      <c r="E52" s="38"/>
      <c r="F52" s="38"/>
    </row>
  </sheetData>
  <sheetProtection algorithmName="SHA-512" hashValue="2CNVDDnz9Ny2gMeJaAsEK7S2p6WCbtX8OCP9TO/5ajTZKdprd912H+bPAZgkbALT7Y+SR1Srbwr3tJCITD+ZOQ==" saltValue="X3kZV6Axqk4mtAdvQzfjpg==" spinCount="100000" sheet="1" selectLockedCells="1"/>
  <mergeCells count="7">
    <mergeCell ref="B52:F52"/>
    <mergeCell ref="C11:D11"/>
    <mergeCell ref="A2:C2"/>
    <mergeCell ref="A3:C3"/>
    <mergeCell ref="A1:D1"/>
    <mergeCell ref="B8:C8"/>
    <mergeCell ref="B9:C9"/>
  </mergeCells>
  <printOptions horizontalCentered="1"/>
  <pageMargins left="0.25" right="0.25" top="1.1000000000000001" bottom="0.5" header="0.5" footer="0.3"/>
  <pageSetup scale="82" orientation="portrait" r:id="rId1"/>
  <headerFooter>
    <oddHeader>&amp;C&amp;"-,Bold"&amp;16 24th World Scout Jamboree
Fee Calculator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WOSM A Calculator</vt:lpstr>
      <vt:lpstr>WOSM B Calculator</vt:lpstr>
      <vt:lpstr>WOSM C Calculator</vt:lpstr>
      <vt:lpstr>WOSM D Calculator</vt:lpstr>
      <vt:lpstr>'WOSM A Calculator'!Print_Area</vt:lpstr>
      <vt:lpstr>'WOSM B Calculator'!Print_Area</vt:lpstr>
      <vt:lpstr>'WOSM C Calculator'!Print_Area</vt:lpstr>
      <vt:lpstr>'WOSM D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Rice</dc:creator>
  <cp:lastModifiedBy>Marie Rice</cp:lastModifiedBy>
  <cp:lastPrinted>2017-11-08T14:49:07Z</cp:lastPrinted>
  <dcterms:created xsi:type="dcterms:W3CDTF">2017-10-16T20:56:34Z</dcterms:created>
  <dcterms:modified xsi:type="dcterms:W3CDTF">2017-12-08T15:51:56Z</dcterms:modified>
</cp:coreProperties>
</file>